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4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<sst xmlns="http://schemas.openxmlformats.org/spreadsheetml/2006/main" count="32" uniqueCount="32">
  <si>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5 year Growth</t>
  </si>
  <si>
    <t xml:space="preserve">Past </t>
  </si>
  <si>
    <t>Future</t>
  </si>
  <si>
    <t># Analysts</t>
  </si>
  <si>
    <t>Yield</t>
  </si>
  <si>
    <t>K (Est g)</t>
  </si>
  <si>
    <t>ROE</t>
  </si>
  <si>
    <t>Retention</t>
  </si>
  <si>
    <t>SUST G</t>
  </si>
  <si>
    <t>K</t>
  </si>
  <si>
    <t>MB</t>
  </si>
  <si>
    <t>DPS</t>
  </si>
  <si>
    <t>EPS</t>
  </si>
  <si>
    <t>Beta</t>
  </si>
  <si>
    <t>Market CAP</t>
  </si>
  <si>
    <t>Duke Energy</t>
  </si>
  <si>
    <t>Allete Inc.,</t>
  </si>
  <si>
    <t>Eversource</t>
  </si>
  <si>
    <t>OGE Energy</t>
  </si>
  <si>
    <t>Pinnacle West</t>
  </si>
  <si>
    <t>Evergy</t>
  </si>
  <si>
    <t>Alliant</t>
  </si>
  <si>
    <t>American Electric</t>
  </si>
  <si>
    <t>Entergy</t>
  </si>
  <si>
    <t>Southern</t>
  </si>
  <si>
    <t>Excelon</t>
  </si>
  <si>
    <t>POR</t>
  </si>
  <si>
    <t>PNM</t>
  </si>
  <si>
    <t>Average</t>
  </si>
  <si>
    <t>Median</t>
  </si>
  <si>
    <t>PNM merging with AVANGRID August 8 2021 announcment. Data as of August 11, 2021</t>
  </si>
  <si>
    <t>All data from Capital IQ as reported by Yahooo Finance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</si>
</sst>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R22"/>
  <sheetViews>
    <sheetView tabSelected="1" workbookViewId="0" topLeftCell="A1">
      <selection activeCell="B2" sqref="B2"/>
    </sheetView>
  </sheetViews>
  <sheetFormatPr defaultColWidth="9.140625" defaultRowHeight="12.75"/>
  <cols>
    <col min="3" max="4" width="12.28125" style="0" customWidth="1"/>
  </cols>
  <sheetData>
    <row r="1" ht="11.25" customHeight="1"/>
    <row r="4" spans="3:18" ht="15.75">
      <c r="C4" s="2"/>
      <c r="D4" s="2"/>
      <c r="E4" s="2" t="s">
        <v>0</v>
      </c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</row>
    <row r="5" spans="3:18" ht="15.75">
      <c r="C5" s="2"/>
      <c r="D5" s="2"/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1" t="s">
        <v>11</v>
      </c>
      <c r="P5" s="1" t="s">
        <v>12</v>
      </c>
      <c r="Q5" s="1" t="s">
        <v>13</v>
      </c>
      <c r="R5" s="1" t="s">
        <v>14</v>
      </c>
    </row>
    <row r="6" spans="3:18" ht="15.75">
      <c r="C6" s="2" t="s">
        <v>15</v>
      </c>
      <c r="D6" s="2"/>
      <c r="E6" s="2">
        <v>0.38</v>
      </c>
      <c r="F6" s="2">
        <v>5</v>
      </c>
      <c r="G6" s="2">
        <v>12</v>
      </c>
      <c r="H6" s="2">
        <v>3.6</v>
      </c>
      <c r="I6" s="3">
        <f>+((1+(H6/100))*(1+(F6/100))-1)*100</f>
        <v>8.78000000000001</v>
      </c>
      <c r="J6" s="2">
        <v>2.3</v>
      </c>
      <c r="K6" s="4">
        <f aca="true" t="shared" si="0" ref="K6:K13">+(P6-O6)/P6</f>
        <v>-1.1694915254237288</v>
      </c>
      <c r="L6" s="4">
        <f aca="true" t="shared" si="1" ref="L6:L13">+K6*J6</f>
        <v>-2.689830508474576</v>
      </c>
      <c r="M6" s="5">
        <f aca="true" t="shared" si="2" ref="M6:M13">+(((1+(H6/100))*(1+(L6/100)))-1)*100</f>
        <v>0.8133355932203434</v>
      </c>
      <c r="N6" s="2">
        <v>1.78</v>
      </c>
      <c r="O6" s="1">
        <v>3.84</v>
      </c>
      <c r="P6" s="1">
        <v>1.77</v>
      </c>
      <c r="Q6" s="1">
        <v>0.25</v>
      </c>
      <c r="R6" s="6">
        <v>82.099</v>
      </c>
    </row>
    <row r="7" spans="3:18" ht="15.75">
      <c r="C7" s="2" t="s">
        <v>16</v>
      </c>
      <c r="D7" s="2"/>
      <c r="E7" s="2">
        <v>1.25</v>
      </c>
      <c r="F7" s="2">
        <v>7</v>
      </c>
      <c r="G7" s="2">
        <v>5</v>
      </c>
      <c r="H7" s="2">
        <v>3.47</v>
      </c>
      <c r="I7" s="3">
        <f>+((1+(H7/100))*(1+(F7/100))-1)*100</f>
        <v>10.712900000000003</v>
      </c>
      <c r="J7" s="2">
        <v>5.38</v>
      </c>
      <c r="K7" s="4">
        <f t="shared" si="0"/>
        <v>0.18954248366013074</v>
      </c>
      <c r="L7" s="4">
        <f t="shared" si="1"/>
        <v>1.0197385620915034</v>
      </c>
      <c r="M7" s="5">
        <f t="shared" si="2"/>
        <v>4.52512349019607</v>
      </c>
      <c r="N7" s="2">
        <v>1.61</v>
      </c>
      <c r="O7" s="1">
        <v>2.48</v>
      </c>
      <c r="P7" s="1">
        <v>3.06</v>
      </c>
      <c r="Q7" s="1">
        <v>0.47</v>
      </c>
      <c r="R7" s="6">
        <v>3.726</v>
      </c>
    </row>
    <row r="8" spans="3:18" ht="15.75">
      <c r="C8" s="2" t="s">
        <v>17</v>
      </c>
      <c r="D8" s="2"/>
      <c r="E8" s="2">
        <v>4.45</v>
      </c>
      <c r="F8" s="2">
        <v>6.81</v>
      </c>
      <c r="G8" s="2">
        <v>14</v>
      </c>
      <c r="H8" s="2">
        <v>2.67</v>
      </c>
      <c r="I8" s="3">
        <f>+((1+(H8/100))*(1+(F8/100))-1)*100</f>
        <v>9.661827</v>
      </c>
      <c r="J8" s="2">
        <v>8.84</v>
      </c>
      <c r="K8" s="4">
        <f t="shared" si="0"/>
        <v>0.3553719008264463</v>
      </c>
      <c r="L8" s="4">
        <f>+K8*J8</f>
        <v>3.1414876033057855</v>
      </c>
      <c r="M8" s="5">
        <f>+(((1+(H8/100))*(1+(L8/100)))-1)*100</f>
        <v>5.89536532231405</v>
      </c>
      <c r="N8" s="2">
        <v>2.13</v>
      </c>
      <c r="O8" s="1">
        <v>2.34</v>
      </c>
      <c r="P8" s="1">
        <v>3.63</v>
      </c>
      <c r="Q8" s="1">
        <v>0.32</v>
      </c>
      <c r="R8" s="6">
        <v>30.33</v>
      </c>
    </row>
    <row r="9" spans="3:18" ht="15.75">
      <c r="C9" s="2" t="s">
        <v>18</v>
      </c>
      <c r="D9" s="2"/>
      <c r="E9" s="2">
        <v>9.96</v>
      </c>
      <c r="F9" s="2">
        <v>3.8</v>
      </c>
      <c r="G9" s="2">
        <v>6</v>
      </c>
      <c r="H9" s="2">
        <v>4.6</v>
      </c>
      <c r="I9" s="3">
        <f>+((1+(H9/100))*(1+(F9/100))-1)*100</f>
        <v>8.574800000000016</v>
      </c>
      <c r="J9" s="2">
        <v>10.36</v>
      </c>
      <c r="K9" s="4">
        <f t="shared" si="0"/>
        <v>0.14594594594594595</v>
      </c>
      <c r="L9" s="4">
        <f t="shared" si="1"/>
        <v>1.512</v>
      </c>
      <c r="M9" s="5">
        <f t="shared" si="2"/>
        <v>6.181552000000012</v>
      </c>
      <c r="N9" s="2">
        <v>1.89</v>
      </c>
      <c r="O9" s="1">
        <v>1.58</v>
      </c>
      <c r="P9" s="1">
        <v>1.85</v>
      </c>
      <c r="Q9" s="1">
        <v>0.65</v>
      </c>
      <c r="R9" s="6">
        <v>6.826</v>
      </c>
    </row>
    <row r="10" spans="3:18" ht="15.75">
      <c r="C10" s="2" t="s">
        <v>19</v>
      </c>
      <c r="D10" s="2"/>
      <c r="E10" s="2">
        <v>13.63</v>
      </c>
      <c r="F10" s="2">
        <v>3.4</v>
      </c>
      <c r="G10" s="2">
        <v>10</v>
      </c>
      <c r="H10" s="2">
        <v>3.98</v>
      </c>
      <c r="I10" s="3">
        <f>+((1+(H10/100))*(1+(F10/100))-1)*100</f>
        <v>7.515320000000014</v>
      </c>
      <c r="J10" s="2">
        <v>10.1</v>
      </c>
      <c r="K10" s="4">
        <f t="shared" si="0"/>
        <v>0.3455284552845528</v>
      </c>
      <c r="L10" s="4">
        <f t="shared" si="1"/>
        <v>3.4898373983739828</v>
      </c>
      <c r="M10" s="5">
        <f t="shared" si="2"/>
        <v>7.608732926829265</v>
      </c>
      <c r="N10" s="2">
        <v>1.55</v>
      </c>
      <c r="O10" s="1">
        <v>3.22</v>
      </c>
      <c r="P10" s="1">
        <v>4.92</v>
      </c>
      <c r="Q10" s="1">
        <v>0.3</v>
      </c>
      <c r="R10" s="6">
        <v>8.816</v>
      </c>
    </row>
    <row r="11" spans="3:18" ht="15.75">
      <c r="C11" s="2" t="s">
        <v>20</v>
      </c>
      <c r="D11" s="2"/>
      <c r="E11" s="2">
        <v>-0.13</v>
      </c>
      <c r="F11" s="2">
        <v>5.8</v>
      </c>
      <c r="G11" s="2">
        <v>5</v>
      </c>
      <c r="H11" s="2">
        <v>3.13</v>
      </c>
      <c r="I11" s="3">
        <f>+((1+(H11/100))*(1+(F11/100))-1)*100</f>
        <v>9.111540000000007</v>
      </c>
      <c r="J11" s="2">
        <v>8.7</v>
      </c>
      <c r="K11" s="4">
        <f t="shared" si="0"/>
        <v>0.36</v>
      </c>
      <c r="L11" s="4">
        <f t="shared" si="1"/>
        <v>3.1319999999999997</v>
      </c>
      <c r="M11" s="5">
        <f>+(((1+(H11/100))*(1+(L11/100)))-1)*100</f>
        <v>6.360031600000005</v>
      </c>
      <c r="N11" s="2">
        <v>1.71</v>
      </c>
      <c r="O11" s="1">
        <v>2.08</v>
      </c>
      <c r="P11" s="1">
        <v>3.25</v>
      </c>
      <c r="Q11" s="1">
        <v>0.36</v>
      </c>
      <c r="R11" s="6">
        <v>15.187</v>
      </c>
    </row>
    <row r="12" spans="3:18" ht="15.75">
      <c r="C12" s="7" t="s">
        <v>21</v>
      </c>
      <c r="D12" s="7"/>
      <c r="E12" s="1">
        <v>8.33</v>
      </c>
      <c r="F12" s="1">
        <v>5.45</v>
      </c>
      <c r="G12" s="1">
        <v>7</v>
      </c>
      <c r="H12" s="1">
        <v>2.57</v>
      </c>
      <c r="I12" s="3">
        <f>+((1+(H12/100))*(1+(F12/100))-1)*100</f>
        <v>8.160064999999994</v>
      </c>
      <c r="J12" s="1">
        <v>10.54</v>
      </c>
      <c r="K12" s="6">
        <f t="shared" si="0"/>
        <v>0.37142857142857144</v>
      </c>
      <c r="L12" s="6">
        <f t="shared" si="1"/>
        <v>3.9148571428571426</v>
      </c>
      <c r="M12" s="3">
        <f t="shared" si="2"/>
        <v>6.5854689714285986</v>
      </c>
      <c r="N12" s="1">
        <v>2.6</v>
      </c>
      <c r="O12" s="1">
        <v>1.54</v>
      </c>
      <c r="P12" s="1">
        <v>2.45</v>
      </c>
      <c r="Q12" s="1">
        <v>0.34</v>
      </c>
      <c r="R12" s="6">
        <v>14.991</v>
      </c>
    </row>
    <row r="13" spans="3:18" ht="15.75">
      <c r="C13" s="7" t="s">
        <v>22</v>
      </c>
      <c r="D13" s="7"/>
      <c r="E13" s="1">
        <v>6.58</v>
      </c>
      <c r="F13" s="1">
        <v>6.2</v>
      </c>
      <c r="G13" s="1">
        <v>12</v>
      </c>
      <c r="H13" s="1">
        <v>3.28</v>
      </c>
      <c r="I13" s="3">
        <f>+((1+(H13/100))*(1+(F13/100))-1)*100</f>
        <v>9.683360000000008</v>
      </c>
      <c r="J13" s="1">
        <v>11.13</v>
      </c>
      <c r="K13" s="6">
        <f t="shared" si="0"/>
        <v>0.37739872068230285</v>
      </c>
      <c r="L13" s="6">
        <f t="shared" si="1"/>
        <v>4.200447761194031</v>
      </c>
      <c r="M13" s="3">
        <f t="shared" si="2"/>
        <v>7.618222447761203</v>
      </c>
      <c r="N13" s="1">
        <v>2.08</v>
      </c>
      <c r="O13" s="1">
        <v>2.92</v>
      </c>
      <c r="P13" s="1">
        <v>4.69</v>
      </c>
      <c r="Q13" s="1">
        <v>0.26</v>
      </c>
      <c r="R13" s="6">
        <v>44.378</v>
      </c>
    </row>
    <row r="14" spans="3:18" ht="15.75">
      <c r="C14" s="7" t="s">
        <v>23</v>
      </c>
      <c r="D14" s="7"/>
      <c r="E14" s="1">
        <v>1.88</v>
      </c>
      <c r="F14" s="1">
        <v>5.8</v>
      </c>
      <c r="G14" s="1">
        <v>10</v>
      </c>
      <c r="H14" s="1">
        <v>3.62</v>
      </c>
      <c r="I14" s="3">
        <f>+((1+(H14/100))*(1+(F14/100))-1)*100</f>
        <v>9.629960000000004</v>
      </c>
      <c r="J14" s="1">
        <v>14.75</v>
      </c>
      <c r="K14" s="6">
        <f>+(P14-O14)/P14</f>
        <v>0.5282308657465495</v>
      </c>
      <c r="L14" s="6">
        <f>+K14*J14</f>
        <v>7.791405269761606</v>
      </c>
      <c r="M14" s="3">
        <f>+(((1+(H14/100))*(1+(L14/100)))-1)*100</f>
        <v>11.693454140526981</v>
      </c>
      <c r="N14" s="1">
        <v>1.89</v>
      </c>
      <c r="O14" s="1">
        <v>3.76</v>
      </c>
      <c r="P14" s="1">
        <v>7.97</v>
      </c>
      <c r="Q14" s="1">
        <v>0.55</v>
      </c>
      <c r="R14" s="6">
        <v>20.818</v>
      </c>
    </row>
    <row r="15" spans="3:18" ht="15.75">
      <c r="C15" s="7" t="s">
        <v>24</v>
      </c>
      <c r="D15" s="7"/>
      <c r="E15" s="1">
        <v>3.96</v>
      </c>
      <c r="F15" s="1">
        <v>6.5</v>
      </c>
      <c r="G15" s="1">
        <v>11</v>
      </c>
      <c r="H15" s="1">
        <v>4.02</v>
      </c>
      <c r="I15" s="3">
        <f>+((1+(H15/100))*(1+(F15/100))-1)*100</f>
        <v>10.781299999999995</v>
      </c>
      <c r="J15" s="1">
        <v>9.52</v>
      </c>
      <c r="K15" s="6">
        <f>+(P15-O15)/P15</f>
        <v>0.12542372881355934</v>
      </c>
      <c r="L15" s="6">
        <f>+K15*J15</f>
        <v>1.1940338983050849</v>
      </c>
      <c r="M15" s="3">
        <f>+(((1+(H15/100))*(1+(L15/100)))-1)*100</f>
        <v>5.262034061016951</v>
      </c>
      <c r="N15" s="1">
        <v>2.4</v>
      </c>
      <c r="O15" s="1">
        <v>2.58</v>
      </c>
      <c r="P15" s="1">
        <v>2.95</v>
      </c>
      <c r="Q15" s="1">
        <v>0.44</v>
      </c>
      <c r="R15" s="6">
        <v>67.797</v>
      </c>
    </row>
    <row r="16" spans="3:18" ht="15.75">
      <c r="C16" s="7" t="s">
        <v>25</v>
      </c>
      <c r="D16" s="7"/>
      <c r="E16" s="1">
        <v>5.11</v>
      </c>
      <c r="F16" s="1">
        <v>-0.47</v>
      </c>
      <c r="G16" s="1">
        <v>12</v>
      </c>
      <c r="H16" s="1">
        <v>3.23</v>
      </c>
      <c r="I16" s="3">
        <f>+((1+(H16/100))*(1+(F16/100))-1)*100</f>
        <v>2.7448189999999872</v>
      </c>
      <c r="J16" s="1">
        <v>3.81</v>
      </c>
      <c r="K16" s="6">
        <f>+(P16-O16)/P16</f>
        <v>-0.3783783783783783</v>
      </c>
      <c r="L16" s="6">
        <f>+K16*J16</f>
        <v>-1.4416216216216213</v>
      </c>
      <c r="M16" s="3">
        <f>+(((1+(H16/100))*(1+(L16/100)))-1)*100</f>
        <v>1.741813999999997</v>
      </c>
      <c r="N16" s="1">
        <v>1.43</v>
      </c>
      <c r="O16" s="1">
        <v>1.53</v>
      </c>
      <c r="P16" s="1">
        <v>1.11</v>
      </c>
      <c r="Q16" s="1">
        <v>0.44</v>
      </c>
      <c r="R16" s="6">
        <v>45.702</v>
      </c>
    </row>
    <row r="17" spans="3:18" ht="15.75">
      <c r="C17" s="7" t="s">
        <v>26</v>
      </c>
      <c r="D17" s="7"/>
      <c r="E17" s="1">
        <v>1.78</v>
      </c>
      <c r="F17" s="1">
        <v>7.1</v>
      </c>
      <c r="G17" s="1">
        <v>9</v>
      </c>
      <c r="H17" s="1">
        <v>3.29</v>
      </c>
      <c r="I17" s="3">
        <f>+((1+(H17/100))*(1+(F17/100))-1)*100</f>
        <v>10.623589999999993</v>
      </c>
      <c r="J17" s="1">
        <v>6.14</v>
      </c>
      <c r="K17" s="4">
        <f>+(P17-O17)/P17</f>
        <v>0.0883977900552487</v>
      </c>
      <c r="L17" s="4">
        <f>+K17*J17</f>
        <v>0.5427624309392269</v>
      </c>
      <c r="M17" s="5">
        <f>+(((1+(H17/100))*(1+(L17/100)))-1)*100</f>
        <v>3.8506193149171253</v>
      </c>
      <c r="N17" s="1">
        <v>1.66</v>
      </c>
      <c r="O17" s="1">
        <v>1.65</v>
      </c>
      <c r="P17" s="1">
        <v>1.81</v>
      </c>
      <c r="Q17" s="1">
        <v>0.37</v>
      </c>
      <c r="R17" s="6">
        <v>4.428</v>
      </c>
    </row>
    <row r="18" spans="3:18" ht="15.75">
      <c r="C18" s="7" t="s">
        <v>27</v>
      </c>
      <c r="D18" s="7"/>
      <c r="E18" s="1">
        <v>4.02</v>
      </c>
      <c r="F18" s="1">
        <v>4.9</v>
      </c>
      <c r="G18" s="1">
        <v>2</v>
      </c>
      <c r="H18" s="1">
        <v>2.71</v>
      </c>
      <c r="I18" s="3">
        <f>+((1+(H18/100))*(1+(F18/100))-1)*100</f>
        <v>7.742789999999977</v>
      </c>
      <c r="J18" s="1">
        <v>10.99</v>
      </c>
      <c r="K18" s="4">
        <f>+(P18-O18)/P18</f>
        <v>0.4669421487603305</v>
      </c>
      <c r="L18" s="4">
        <f>+K18*J18</f>
        <v>5.131694214876033</v>
      </c>
      <c r="M18" s="5">
        <f>+(((1+(H18/100))*(1+(L18/100)))-1)*100</f>
        <v>7.980763128099166</v>
      </c>
      <c r="N18" s="1">
        <v>1.96</v>
      </c>
      <c r="O18" s="1">
        <v>1.29</v>
      </c>
      <c r="P18" s="1">
        <v>2.42</v>
      </c>
      <c r="Q18" s="1">
        <v>0.51</v>
      </c>
      <c r="R18" s="6">
        <v>4.096</v>
      </c>
    </row>
    <row r="19" spans="3:18" ht="15.75">
      <c r="C19" s="2" t="s">
        <v>28</v>
      </c>
      <c r="D19" s="2"/>
      <c r="E19" s="4">
        <f>+AVERAGE(E6:E18)</f>
        <v>4.707692307692308</v>
      </c>
      <c r="F19" s="4">
        <f>+AVERAGE(F6:F18)</f>
        <v>5.176153846153847</v>
      </c>
      <c r="G19" s="4"/>
      <c r="H19" s="4">
        <f>+AVERAGE(H6:H18)</f>
        <v>3.3976923076923073</v>
      </c>
      <c r="I19" s="5">
        <f>+AVERAGE(I6:I18)</f>
        <v>8.747867000000001</v>
      </c>
      <c r="J19" s="4">
        <f>+AVERAGE(J6:J18)</f>
        <v>8.658461538461538</v>
      </c>
      <c r="K19" s="4">
        <f>+AVERAGE(K6:K18)</f>
        <v>0.13894928518473315</v>
      </c>
      <c r="L19" s="4">
        <f>+AVERAGE(L6:L18)</f>
        <v>2.379908627046785</v>
      </c>
      <c r="M19" s="5">
        <f>+AVERAGE(M6:M18)</f>
        <v>5.855116692023828</v>
      </c>
      <c r="N19" s="4">
        <f>+AVERAGE(N6:N18)</f>
        <v>1.899230769230769</v>
      </c>
      <c r="O19" s="4"/>
      <c r="P19" s="4"/>
      <c r="Q19" s="4">
        <f>+AVERAGE(Q6:Q18)</f>
        <v>0.4046153846153846</v>
      </c>
      <c r="R19" s="4">
        <f>+AVERAGE(R6:R18)</f>
        <v>26.861076923076926</v>
      </c>
    </row>
    <row r="20" spans="3:18" ht="15.75">
      <c r="C20" s="2" t="s">
        <v>29</v>
      </c>
      <c r="D20" s="2"/>
      <c r="E20" s="4">
        <f>+MEDIAN(E6:E18)</f>
        <v>4.02</v>
      </c>
      <c r="F20" s="4">
        <f>+MEDIAN(F6:F18)</f>
        <v>5.8</v>
      </c>
      <c r="G20" s="4"/>
      <c r="H20" s="4">
        <f>+MEDIAN(H6:H18)</f>
        <v>3.29</v>
      </c>
      <c r="I20" s="5">
        <f>+MEDIAN(I6:I18)</f>
        <v>9.111540000000007</v>
      </c>
      <c r="J20" s="4">
        <f>+MEDIAN(J6:J18)</f>
        <v>9.52</v>
      </c>
      <c r="K20" s="4">
        <f>+MEDIAN(K6:K18)</f>
        <v>0.3455284552845528</v>
      </c>
      <c r="L20" s="4">
        <f>+MEDIAN(L6:L18)</f>
        <v>3.1319999999999997</v>
      </c>
      <c r="M20" s="5">
        <f>+MEDIAN(M6:M18)</f>
        <v>6.181552000000012</v>
      </c>
      <c r="N20" s="4">
        <f>+MEDIAN(N6:N18)</f>
        <v>1.89</v>
      </c>
      <c r="O20" s="4"/>
      <c r="P20" s="4"/>
      <c r="Q20" s="4">
        <f>+MEDIAN(Q6:Q18)</f>
        <v>0.37</v>
      </c>
      <c r="R20" s="4">
        <f>+MEDIAN(R6:R18)</f>
        <v>15.187</v>
      </c>
    </row>
    <row r="21" spans="3:18" ht="15.75">
      <c r="C21" s="1" t="s">
        <v>30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</row>
    <row r="22" spans="3:18" ht="15.75">
      <c r="C22" s="1" t="s">
        <v>31</v>
      </c>
      <c r="D22" s="1"/>
      <c r="O22" s="8"/>
      <c r="P22" s="8"/>
      <c r="Q22" s="8"/>
      <c r="R2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Booth</cp:lastModifiedBy>
  <dcterms:created xsi:type="dcterms:W3CDTF">2021-10-18T21:09:30Z</dcterms:created>
  <dcterms:modified xsi:type="dcterms:W3CDTF">2021-10-18T21:43:02Z</dcterms:modified>
  <cp:category/>
  <cp:version/>
  <cp:contentType/>
  <cp:contentStatus/>
</cp:coreProperties>
</file>